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51\"/>
    </mc:Choice>
  </mc:AlternateContent>
  <xr:revisionPtr revIDLastSave="0" documentId="13_ncr:1_{8E97AAC2-0E7E-49F2-817C-3F232DA4DDD8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12-01" sheetId="4" r:id="rId4"/>
    <sheet name="ОСР 525-02-01(1)" sheetId="5" r:id="rId5"/>
    <sheet name="ОСР 525-09-01" sheetId="6" r:id="rId6"/>
    <sheet name="ОСР 525-12-01(1)" sheetId="7" r:id="rId7"/>
    <sheet name="ОСР 556-02-01" sheetId="8" r:id="rId8"/>
    <sheet name="ОСР 556-12-01" sheetId="9" r:id="rId9"/>
    <sheet name="ОСР 553-02-01" sheetId="10" r:id="rId10"/>
    <sheet name="ОСР 553-09-01" sheetId="11" r:id="rId11"/>
    <sheet name="ОСР 553-12-01" sheetId="12" r:id="rId12"/>
    <sheet name="Источники ЦИ" sheetId="13" r:id="rId13"/>
    <sheet name="Цена МАТ и ОБ по ТКП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C29" i="1"/>
  <c r="C43" i="1"/>
  <c r="I40" i="1"/>
  <c r="I39" i="1"/>
  <c r="C40" i="1"/>
  <c r="I38" i="1"/>
  <c r="I37" i="1"/>
  <c r="I36" i="1"/>
  <c r="C30" i="1"/>
  <c r="C32" i="1" s="1"/>
  <c r="C34" i="1" s="1"/>
  <c r="G75" i="2"/>
  <c r="G76" i="2" s="1"/>
  <c r="G78" i="2" s="1"/>
  <c r="G79" i="2" s="1"/>
  <c r="G80" i="2" s="1"/>
  <c r="F75" i="2"/>
  <c r="F76" i="2" s="1"/>
  <c r="F78" i="2" s="1"/>
  <c r="F79" i="2" s="1"/>
  <c r="F80" i="2" s="1"/>
  <c r="G74" i="2"/>
  <c r="F74" i="2"/>
  <c r="E74" i="2"/>
  <c r="E75" i="2" s="1"/>
  <c r="E76" i="2" s="1"/>
  <c r="E78" i="2" s="1"/>
  <c r="E79" i="2" s="1"/>
  <c r="E80" i="2" s="1"/>
  <c r="D74" i="2"/>
  <c r="D75" i="2" s="1"/>
  <c r="G65" i="2"/>
  <c r="F65" i="2"/>
  <c r="E65" i="2"/>
  <c r="D65" i="2"/>
  <c r="H65" i="2" s="1"/>
  <c r="H64" i="2"/>
  <c r="G43" i="2"/>
  <c r="F43" i="2"/>
  <c r="E43" i="2"/>
  <c r="D43" i="2"/>
  <c r="H43" i="2" s="1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4" i="2" s="1"/>
  <c r="H33" i="2"/>
  <c r="G31" i="2"/>
  <c r="F31" i="2"/>
  <c r="E31" i="2"/>
  <c r="D31" i="2"/>
  <c r="H31" i="2" s="1"/>
  <c r="H30" i="2"/>
  <c r="G23" i="2"/>
  <c r="F23" i="2"/>
  <c r="E23" i="2"/>
  <c r="D23" i="2"/>
  <c r="H23" i="2" s="1"/>
  <c r="H22" i="2"/>
  <c r="C42" i="1" l="1"/>
  <c r="C44" i="1" s="1"/>
  <c r="C46" i="1" s="1"/>
  <c r="C41" i="1"/>
  <c r="C31" i="1"/>
  <c r="H75" i="2"/>
  <c r="D76" i="2"/>
  <c r="H74" i="2"/>
  <c r="D78" i="2" l="1"/>
  <c r="H76" i="2"/>
  <c r="H78" i="2" l="1"/>
  <c r="D79" i="2"/>
  <c r="H79" i="2" l="1"/>
  <c r="D80" i="2"/>
  <c r="H80" i="2" s="1"/>
</calcChain>
</file>

<file path=xl/sharedStrings.xml><?xml version="1.0" encoding="utf-8"?>
<sst xmlns="http://schemas.openxmlformats.org/spreadsheetml/2006/main" count="479" uniqueCount="187">
  <si>
    <t>СВОДКА ЗАТРАТ</t>
  </si>
  <si>
    <t>P_0551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</si>
  <si>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</si>
  <si>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</si>
  <si>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</si>
  <si>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</si>
  <si>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</si>
  <si>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</si>
  <si>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</si>
  <si>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</si>
  <si>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</si>
  <si>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</si>
  <si>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</si>
  <si>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</si>
  <si>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</si>
  <si>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</si>
  <si>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</si>
  <si>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</si>
  <si>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</si>
  <si>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</si>
  <si>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</si>
  <si>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</si>
  <si>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</si>
  <si>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</si>
  <si>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</si>
  <si>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</si>
  <si>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ОСР-556-02-01</t>
  </si>
  <si>
    <t>Ограждение КТП</t>
  </si>
  <si>
    <t>ОСР-553-02-01</t>
  </si>
  <si>
    <t>Монтаж (реконструкция) КТП (киоск)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</si>
  <si>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</si>
  <si>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</si>
  <si>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</si>
  <si>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</si>
  <si>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</si>
  <si>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</si>
  <si>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</si>
  <si>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</si>
  <si>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</si>
  <si>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</si>
  <si>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</si>
  <si>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</si>
  <si>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</si>
  <si>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</si>
  <si>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</si>
  <si>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</si>
  <si>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</si>
  <si>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</si>
  <si>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</si>
  <si>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</si>
  <si>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</si>
  <si>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</si>
  <si>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ОСР-525-09-01</t>
  </si>
  <si>
    <t>Пусконаладочные работы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</si>
  <si>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</si>
  <si>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</si>
  <si>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</si>
  <si>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</si>
  <si>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Письмо Госстроя №1336-ВК/1</t>
  </si>
  <si>
    <t>ОСР-553-09-01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</si>
  <si>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</si>
  <si>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</si>
  <si>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</si>
  <si>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</si>
  <si>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</si>
  <si>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</si>
  <si>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</si>
  <si>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</si>
  <si>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</si>
  <si>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</si>
  <si>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</si>
  <si>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</si>
  <si>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</si>
  <si>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</si>
  <si>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</si>
  <si>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</si>
  <si>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</si>
  <si>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</si>
  <si>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</si>
  <si>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</si>
  <si>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</si>
  <si>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</si>
  <si>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</si>
  <si>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ОСР-553-12-01</t>
  </si>
  <si>
    <t>Проектные работы и изыскательские работы</t>
  </si>
  <si>
    <t>Проектно изыскательские работы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</si>
  <si>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</si>
  <si>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</si>
  <si>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</si>
  <si>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</si>
  <si>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</si>
  <si>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</si>
  <si>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</si>
  <si>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</si>
  <si>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</si>
  <si>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</si>
  <si>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525-09-01</t>
  </si>
  <si>
    <t>ЛС-525-09-01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</si>
  <si>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</si>
  <si>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</si>
  <si>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</si>
  <si>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</si>
  <si>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</si>
  <si>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</si>
  <si>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553-02-01</t>
  </si>
  <si>
    <t>Реконструкция КТП СОК 355/100 кВА с заменой КТП Красноярский район Самарская область</t>
  </si>
  <si>
    <t>ЛС-553-02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</si>
  <si>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</si>
  <si>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</si>
  <si>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</si>
  <si>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</si>
  <si>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</si>
  <si>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</si>
  <si>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</si>
  <si>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</si>
  <si>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</si>
  <si>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</si>
  <si>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</si>
  <si>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</si>
  <si>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</si>
  <si>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</si>
  <si>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</si>
  <si>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</si>
  <si>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</si>
  <si>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</si>
  <si>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</si>
  <si>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553-09-01</t>
  </si>
  <si>
    <t>"Реконструкия КТП СОК 355/100 кВА с заменой КТП" Красноярский район Самарская область</t>
  </si>
  <si>
    <t>ОСР 525-12-01</t>
  </si>
  <si>
    <t>км</t>
  </si>
  <si>
    <t>Реконструкция ВЛ одноцепная</t>
  </si>
  <si>
    <t>ОСР 525-09-01</t>
  </si>
  <si>
    <t>ОСР 556-02-01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</si>
  <si>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</si>
  <si>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</si>
  <si>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</si>
  <si>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</si>
  <si>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553-12-01</t>
  </si>
  <si>
    <t>ОСР 553-02-01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</si>
  <si>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</si>
  <si>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</si>
  <si>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</si>
  <si>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</si>
  <si>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</si>
  <si>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</si>
  <si>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</si>
  <si>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</si>
  <si>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</si>
  <si>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</si>
  <si>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</si>
  <si>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Светильник ДКУ-50W IP65</t>
  </si>
  <si>
    <t>Стойка ж/б СНЦс-5,1-11,5</t>
  </si>
  <si>
    <t>Стойка ж/б СВ95-3</t>
  </si>
  <si>
    <t>Комплектная однотрансформаторная подстанция мощностью 100кВА,напряжением 6/0,4кВ, исполнение В-В-В</t>
  </si>
  <si>
    <t>6/0,4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</si>
  <si>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</si>
  <si>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</si>
  <si>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</si>
  <si>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</si>
  <si>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</si>
  <si>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</si>
  <si>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</si>
  <si>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</si>
  <si>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</si>
  <si>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</si>
  <si>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</si>
  <si>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</si>
  <si>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</si>
  <si>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</si>
  <si>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</si>
  <si>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</si>
  <si>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</si>
  <si>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Провод самонесущий изолированный СИП-2 3х95+1х95-0,6/1</t>
  </si>
  <si>
    <t>ФСБЦ-21.2.01.01-0038</t>
  </si>
  <si>
    <t>Исх.№313 от 17.05.2024г. "ВЭМ" п.1</t>
  </si>
  <si>
    <t>Реконструкция ВЛ-0,4 кВ от КТП Мр 204 10/0,4/100 кВА (протяженностью 0,5км) с заменой КТП 10/0,4/100 кВА, установка приборов учета (3 т.у.)</t>
  </si>
  <si>
    <t>Реконструкция ВЛ-0,4 кВ от КТП Мр 204 10/0,4/100 кВА (протяженностью 0,5км) с заменой КТП 10/0,4/100 кВА, установка приборов учета (3 т.у.)</t>
  </si>
  <si>
    <t>Реконструкция ВЛ-0,4 кВ от КТП Мр 204 10/0,4/100 кВА (протяженностью 0,5км) с заменой КТП 10/0,4/100 кВА, установка приборов учета (3 т.у.)</t>
  </si>
  <si>
    <t>Реконструкция ВЛ-0,4 кВ от КТП Мр 204 10/0,4/100 кВА (протяженностью 0,5км) с заменой КТП 10/0,4/100 кВА, установка приборов учета (3 т.у.)</t>
  </si>
  <si>
    <t>Реконструкция ВЛ-0,4 кВ от КТП Мр 204 10/0,4/100 кВА (протяженностью 0,5км) с заменой КТП 10/0,4/100 кВА, установка приборов учета (3 т.у.)</t>
  </si>
  <si>
    <t>Реконструкция ВЛ-0,4 кВ от КТП Мр 204 10/0,4/100 кВА (протяженностью 0,5км) с заменой КТП 10/0,4/100 кВА, установка приборов учета (3 т.у.)</t>
  </si>
  <si>
    <t>Реконструкция ВЛ-0,4 кВ от КТП Мр 204 10/0,4/100 кВА (протяженностью 0,5км) с заменой КТП 10/0,4/100 кВА, установка приборов учета (3 т.у.)</t>
  </si>
  <si>
    <t>Реконструкция ВЛ-0,4 кВ от КТП Мр 204 10/0,4/100 кВА (протяженностью 0,5км) с заменой КТП 10/0,4/100 кВА, установка приборов учета (3 т.у.)</t>
  </si>
  <si>
    <t>Реконструкция ВЛ-0,4 кВ от КТП Мр 204 10/0,4/100 кВА (протяженностью 0,5км) с заменой КТП 10/0,4/100 кВА, установка приборов учета (3 т.у.)</t>
  </si>
  <si>
    <t>Реконструкция ВЛ-0,4 кВ от КТП Мр 204 10/0,4/100 кВА (протяженностью 0,5км) с заменой КТП 10/0,4/100 кВА, установка приборов учета (3 т.у.)</t>
  </si>
  <si>
    <t>Реконструкция ВЛ-0,4 кВ от КТП Мр 204 10/0,4/100 кВА (протяженностью 0,5км) с заменой КТП 10/0,4/100 кВА, установка приборов учета (3 т.у.)</t>
  </si>
  <si>
    <t>Реконструкция ВЛ-0,4 кВ от КТП Мр 204 10/0,4/100 кВА (протяженностью 0,5км) с заменой КТП 10/0,4/100 кВА, установка приборов учета (3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</si>
</sst>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8" fillId="0" borderId="0" xfId="0" applyFont="1"/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AEF46ED2-1F1C-40FB-A53E-53EB6CD256A3}"/>
    <cellStyle name="Обычный" xfId="0" builtinId="0"/>
    <cellStyle name="Обычный 2" xfId="4" xr:uid="{DDC99CCE-618D-4295-B561-F2C39FEDDD52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5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6.44140625" customWidth="1"/>
    <col min="7" max="9" width="16.441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175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156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157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158</v>
      </c>
      <c r="C26" s="54"/>
      <c r="D26" s="51"/>
      <c r="E26" s="51"/>
      <c r="F26" s="51"/>
      <c r="G26" s="52"/>
      <c r="H26" s="52" t="s">
        <v>159</v>
      </c>
      <c r="I26" s="52"/>
    </row>
    <row r="27" spans="1:9" ht="30.75" customHeight="1" x14ac:dyDescent="0.3">
      <c r="A27" s="55" t="s">
        <v>6</v>
      </c>
      <c r="B27" s="53" t="s">
        <v>160</v>
      </c>
      <c r="C27" s="56">
        <v>0</v>
      </c>
      <c r="D27" s="57"/>
      <c r="E27" s="57"/>
      <c r="F27" s="57"/>
      <c r="G27" s="58" t="s">
        <v>161</v>
      </c>
      <c r="H27" s="58" t="s">
        <v>162</v>
      </c>
      <c r="I27" s="58" t="s">
        <v>163</v>
      </c>
    </row>
    <row r="28" spans="1:9" ht="16.95" customHeight="1" x14ac:dyDescent="0.3">
      <c r="A28" s="55" t="s">
        <v>7</v>
      </c>
      <c r="B28" s="53" t="s">
        <v>164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165</v>
      </c>
      <c r="C29" s="62">
        <f>ССР!G71*1.2</f>
        <v>791.59379892118795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791.59379892118795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166</v>
      </c>
      <c r="C31" s="62">
        <f>C30-ROUND(C30/1.2,5)</f>
        <v>131.93229892118791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167</v>
      </c>
      <c r="C32" s="67">
        <f>C30*I37</f>
        <v>875.92583148463791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155</v>
      </c>
      <c r="C33" s="62">
        <v>0.7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168</v>
      </c>
      <c r="C34" s="67">
        <f>C32*C33</f>
        <v>613.14808203924645</v>
      </c>
      <c r="D34" s="57"/>
      <c r="E34" s="68"/>
      <c r="F34" s="69"/>
      <c r="G34" s="70"/>
      <c r="H34" s="60"/>
      <c r="I34" s="66"/>
    </row>
    <row r="35" spans="1:9" ht="15.6" x14ac:dyDescent="0.3">
      <c r="A35" s="83" t="s">
        <v>169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158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160</v>
      </c>
      <c r="C37" s="76">
        <f>ССР!D80+ССР!E80</f>
        <v>5774.5942858674171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164</v>
      </c>
      <c r="C38" s="76">
        <f>ССР!F80</f>
        <v>3772.2863130184323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165</v>
      </c>
      <c r="C39" s="76">
        <f>(ССР!G76-ССР!G71)*1.2</f>
        <v>388.26508009727638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9935.1456789831263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166</v>
      </c>
      <c r="C41" s="62">
        <f>C40-ROUND(C40/1.2,5)</f>
        <v>1655.8576089831258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167</v>
      </c>
      <c r="C42" s="77">
        <f>C40*I38</f>
        <v>11524.692486355196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155</v>
      </c>
      <c r="C43" s="62">
        <f>C33</f>
        <v>0.7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168</v>
      </c>
      <c r="C44" s="67">
        <f>C42*C43</f>
        <v>8067.2847404486365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170</v>
      </c>
      <c r="C46" s="104">
        <f>C34+C44</f>
        <v>8680.4328224878827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171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7" t="s">
        <v>184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89</v>
      </c>
      <c r="C7" s="29" t="s">
        <v>105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90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106</v>
      </c>
      <c r="C13" s="25" t="s">
        <v>29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ht="16.95" customHeight="1" x14ac:dyDescent="0.3">
      <c r="A14" s="6"/>
      <c r="B14" s="9"/>
      <c r="C14" s="9" t="s">
        <v>93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7" t="s">
        <v>185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90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108</v>
      </c>
      <c r="C13" s="25" t="s">
        <v>109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7" t="s">
        <v>186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102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90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102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9"/>
  <sheetViews>
    <sheetView zoomScale="75" zoomScaleNormal="87" workbookViewId="0">
      <selection activeCell="H3" sqref="H3:H96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111</v>
      </c>
      <c r="B1" s="37" t="s">
        <v>112</v>
      </c>
      <c r="C1" s="37" t="s">
        <v>113</v>
      </c>
      <c r="D1" s="37" t="s">
        <v>114</v>
      </c>
      <c r="E1" s="37" t="s">
        <v>115</v>
      </c>
      <c r="F1" s="37" t="s">
        <v>116</v>
      </c>
      <c r="G1" s="37" t="s">
        <v>117</v>
      </c>
      <c r="H1" s="37" t="s">
        <v>118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4"/>
      <c r="B3" s="95"/>
      <c r="C3" s="45"/>
      <c r="D3" s="43">
        <v>456.82796145886999</v>
      </c>
      <c r="E3" s="41"/>
      <c r="F3" s="41"/>
      <c r="G3" s="41"/>
      <c r="H3" s="48"/>
    </row>
    <row r="4" spans="1:8" x14ac:dyDescent="0.3">
      <c r="A4" s="96" t="s">
        <v>119</v>
      </c>
      <c r="B4" s="42" t="s">
        <v>120</v>
      </c>
      <c r="C4" s="45"/>
      <c r="D4" s="43">
        <v>356.25</v>
      </c>
      <c r="E4" s="41"/>
      <c r="F4" s="41"/>
      <c r="G4" s="41"/>
      <c r="H4" s="48"/>
    </row>
    <row r="5" spans="1:8" x14ac:dyDescent="0.3">
      <c r="A5" s="96"/>
      <c r="B5" s="42" t="s">
        <v>121</v>
      </c>
      <c r="C5" s="37"/>
      <c r="D5" s="43">
        <v>31.1</v>
      </c>
      <c r="E5" s="41"/>
      <c r="F5" s="41"/>
      <c r="G5" s="41"/>
      <c r="H5" s="47"/>
    </row>
    <row r="6" spans="1:8" x14ac:dyDescent="0.3">
      <c r="A6" s="97"/>
      <c r="B6" s="42" t="s">
        <v>122</v>
      </c>
      <c r="C6" s="37"/>
      <c r="D6" s="43">
        <v>0</v>
      </c>
      <c r="E6" s="41"/>
      <c r="F6" s="41"/>
      <c r="G6" s="41"/>
      <c r="H6" s="47"/>
    </row>
    <row r="7" spans="1:8" x14ac:dyDescent="0.3">
      <c r="A7" s="97"/>
      <c r="B7" s="42" t="s">
        <v>123</v>
      </c>
      <c r="C7" s="37"/>
      <c r="D7" s="43">
        <v>0</v>
      </c>
      <c r="E7" s="41"/>
      <c r="F7" s="41"/>
      <c r="G7" s="41"/>
      <c r="H7" s="47"/>
    </row>
    <row r="8" spans="1:8" x14ac:dyDescent="0.3">
      <c r="A8" s="98" t="s">
        <v>92</v>
      </c>
      <c r="B8" s="99"/>
      <c r="C8" s="96" t="s">
        <v>125</v>
      </c>
      <c r="D8" s="44">
        <v>387.35</v>
      </c>
      <c r="E8" s="41">
        <v>5</v>
      </c>
      <c r="F8" s="41" t="s">
        <v>124</v>
      </c>
      <c r="G8" s="44">
        <v>77.47</v>
      </c>
      <c r="H8" s="47"/>
    </row>
    <row r="9" spans="1:8" x14ac:dyDescent="0.3">
      <c r="A9" s="100">
        <v>1</v>
      </c>
      <c r="B9" s="42" t="s">
        <v>120</v>
      </c>
      <c r="C9" s="96"/>
      <c r="D9" s="44">
        <v>356.25</v>
      </c>
      <c r="E9" s="41"/>
      <c r="F9" s="41"/>
      <c r="G9" s="41"/>
      <c r="H9" s="97" t="s">
        <v>25</v>
      </c>
    </row>
    <row r="10" spans="1:8" x14ac:dyDescent="0.3">
      <c r="A10" s="96"/>
      <c r="B10" s="42" t="s">
        <v>121</v>
      </c>
      <c r="C10" s="96"/>
      <c r="D10" s="44">
        <v>31.1</v>
      </c>
      <c r="E10" s="41"/>
      <c r="F10" s="41"/>
      <c r="G10" s="41"/>
      <c r="H10" s="97"/>
    </row>
    <row r="11" spans="1:8" x14ac:dyDescent="0.3">
      <c r="A11" s="96"/>
      <c r="B11" s="42" t="s">
        <v>122</v>
      </c>
      <c r="C11" s="96"/>
      <c r="D11" s="44">
        <v>0</v>
      </c>
      <c r="E11" s="41"/>
      <c r="F11" s="41"/>
      <c r="G11" s="41"/>
      <c r="H11" s="97"/>
    </row>
    <row r="12" spans="1:8" x14ac:dyDescent="0.3">
      <c r="A12" s="96"/>
      <c r="B12" s="42" t="s">
        <v>123</v>
      </c>
      <c r="C12" s="96"/>
      <c r="D12" s="44">
        <v>0</v>
      </c>
      <c r="E12" s="41"/>
      <c r="F12" s="41"/>
      <c r="G12" s="41"/>
      <c r="H12" s="97"/>
    </row>
    <row r="13" spans="1:8" x14ac:dyDescent="0.3">
      <c r="A13" s="96" t="s">
        <v>126</v>
      </c>
      <c r="B13" s="42" t="s">
        <v>120</v>
      </c>
      <c r="C13" s="37"/>
      <c r="D13" s="43">
        <v>356.25</v>
      </c>
      <c r="E13" s="41"/>
      <c r="F13" s="41"/>
      <c r="G13" s="41"/>
      <c r="H13" s="47"/>
    </row>
    <row r="14" spans="1:8" x14ac:dyDescent="0.3">
      <c r="A14" s="96"/>
      <c r="B14" s="42" t="s">
        <v>121</v>
      </c>
      <c r="C14" s="37"/>
      <c r="D14" s="43">
        <v>31.1</v>
      </c>
      <c r="E14" s="41"/>
      <c r="F14" s="41"/>
      <c r="G14" s="41"/>
      <c r="H14" s="47"/>
    </row>
    <row r="15" spans="1:8" x14ac:dyDescent="0.3">
      <c r="A15" s="96"/>
      <c r="B15" s="42" t="s">
        <v>122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123</v>
      </c>
      <c r="C16" s="37"/>
      <c r="D16" s="43">
        <v>69.477961458869004</v>
      </c>
      <c r="E16" s="41"/>
      <c r="F16" s="41"/>
      <c r="G16" s="41"/>
      <c r="H16" s="47"/>
    </row>
    <row r="17" spans="1:8" x14ac:dyDescent="0.3">
      <c r="A17" s="98" t="s">
        <v>109</v>
      </c>
      <c r="B17" s="99"/>
      <c r="C17" s="96" t="s">
        <v>29</v>
      </c>
      <c r="D17" s="44">
        <v>69.477961458869004</v>
      </c>
      <c r="E17" s="41">
        <v>1</v>
      </c>
      <c r="F17" s="41" t="s">
        <v>124</v>
      </c>
      <c r="G17" s="44">
        <v>69.477961458869004</v>
      </c>
      <c r="H17" s="47"/>
    </row>
    <row r="18" spans="1:8" x14ac:dyDescent="0.3">
      <c r="A18" s="100">
        <v>1</v>
      </c>
      <c r="B18" s="42" t="s">
        <v>120</v>
      </c>
      <c r="C18" s="96"/>
      <c r="D18" s="44">
        <v>0</v>
      </c>
      <c r="E18" s="41"/>
      <c r="F18" s="41"/>
      <c r="G18" s="41"/>
      <c r="H18" s="97" t="s">
        <v>127</v>
      </c>
    </row>
    <row r="19" spans="1:8" x14ac:dyDescent="0.3">
      <c r="A19" s="96"/>
      <c r="B19" s="42" t="s">
        <v>121</v>
      </c>
      <c r="C19" s="96"/>
      <c r="D19" s="44">
        <v>0</v>
      </c>
      <c r="E19" s="41"/>
      <c r="F19" s="41"/>
      <c r="G19" s="41"/>
      <c r="H19" s="97"/>
    </row>
    <row r="20" spans="1:8" x14ac:dyDescent="0.3">
      <c r="A20" s="96"/>
      <c r="B20" s="42" t="s">
        <v>122</v>
      </c>
      <c r="C20" s="96"/>
      <c r="D20" s="44">
        <v>0</v>
      </c>
      <c r="E20" s="41"/>
      <c r="F20" s="41"/>
      <c r="G20" s="41"/>
      <c r="H20" s="97"/>
    </row>
    <row r="21" spans="1:8" x14ac:dyDescent="0.3">
      <c r="A21" s="96"/>
      <c r="B21" s="42" t="s">
        <v>123</v>
      </c>
      <c r="C21" s="96"/>
      <c r="D21" s="44">
        <v>69.477961458869004</v>
      </c>
      <c r="E21" s="41"/>
      <c r="F21" s="41"/>
      <c r="G21" s="41"/>
      <c r="H21" s="97"/>
    </row>
    <row r="22" spans="1:8" ht="24.6" x14ac:dyDescent="0.3">
      <c r="A22" s="101" t="s">
        <v>69</v>
      </c>
      <c r="B22" s="95"/>
      <c r="C22" s="37"/>
      <c r="D22" s="43">
        <v>347.84342105262999</v>
      </c>
      <c r="E22" s="41"/>
      <c r="F22" s="41"/>
      <c r="G22" s="41"/>
      <c r="H22" s="47"/>
    </row>
    <row r="23" spans="1:8" x14ac:dyDescent="0.3">
      <c r="A23" s="96" t="s">
        <v>128</v>
      </c>
      <c r="B23" s="42" t="s">
        <v>120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6"/>
      <c r="B24" s="42" t="s">
        <v>121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122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123</v>
      </c>
      <c r="C26" s="37"/>
      <c r="D26" s="43">
        <v>347.84342105262999</v>
      </c>
      <c r="E26" s="41"/>
      <c r="F26" s="41"/>
      <c r="G26" s="41"/>
      <c r="H26" s="47"/>
    </row>
    <row r="27" spans="1:8" x14ac:dyDescent="0.3">
      <c r="A27" s="98" t="s">
        <v>69</v>
      </c>
      <c r="B27" s="99"/>
      <c r="C27" s="96" t="s">
        <v>125</v>
      </c>
      <c r="D27" s="44">
        <v>44.475000000000001</v>
      </c>
      <c r="E27" s="41">
        <v>5</v>
      </c>
      <c r="F27" s="41" t="s">
        <v>124</v>
      </c>
      <c r="G27" s="44">
        <v>8.8949999999999996</v>
      </c>
      <c r="H27" s="47"/>
    </row>
    <row r="28" spans="1:8" x14ac:dyDescent="0.3">
      <c r="A28" s="100">
        <v>1</v>
      </c>
      <c r="B28" s="42" t="s">
        <v>120</v>
      </c>
      <c r="C28" s="96"/>
      <c r="D28" s="44">
        <v>0</v>
      </c>
      <c r="E28" s="41"/>
      <c r="F28" s="41"/>
      <c r="G28" s="41"/>
      <c r="H28" s="97" t="s">
        <v>25</v>
      </c>
    </row>
    <row r="29" spans="1:8" x14ac:dyDescent="0.3">
      <c r="A29" s="96"/>
      <c r="B29" s="42" t="s">
        <v>121</v>
      </c>
      <c r="C29" s="96"/>
      <c r="D29" s="44">
        <v>0</v>
      </c>
      <c r="E29" s="41"/>
      <c r="F29" s="41"/>
      <c r="G29" s="41"/>
      <c r="H29" s="97"/>
    </row>
    <row r="30" spans="1:8" x14ac:dyDescent="0.3">
      <c r="A30" s="96"/>
      <c r="B30" s="42" t="s">
        <v>122</v>
      </c>
      <c r="C30" s="96"/>
      <c r="D30" s="44">
        <v>0</v>
      </c>
      <c r="E30" s="41"/>
      <c r="F30" s="41"/>
      <c r="G30" s="41"/>
      <c r="H30" s="97"/>
    </row>
    <row r="31" spans="1:8" x14ac:dyDescent="0.3">
      <c r="A31" s="96"/>
      <c r="B31" s="42" t="s">
        <v>123</v>
      </c>
      <c r="C31" s="96"/>
      <c r="D31" s="44">
        <v>44.475000000000001</v>
      </c>
      <c r="E31" s="41"/>
      <c r="F31" s="41"/>
      <c r="G31" s="41"/>
      <c r="H31" s="97"/>
    </row>
    <row r="32" spans="1:8" x14ac:dyDescent="0.3">
      <c r="A32" s="98" t="s">
        <v>69</v>
      </c>
      <c r="B32" s="99"/>
      <c r="C32" s="96" t="s">
        <v>130</v>
      </c>
      <c r="D32" s="44">
        <v>303.36842105263003</v>
      </c>
      <c r="E32" s="41">
        <v>0.5</v>
      </c>
      <c r="F32" s="41" t="s">
        <v>129</v>
      </c>
      <c r="G32" s="44">
        <v>606.73684210526005</v>
      </c>
      <c r="H32" s="47"/>
    </row>
    <row r="33" spans="1:8" x14ac:dyDescent="0.3">
      <c r="A33" s="100">
        <v>2</v>
      </c>
      <c r="B33" s="42" t="s">
        <v>120</v>
      </c>
      <c r="C33" s="96"/>
      <c r="D33" s="44">
        <v>0</v>
      </c>
      <c r="E33" s="41"/>
      <c r="F33" s="41"/>
      <c r="G33" s="41"/>
      <c r="H33" s="97" t="s">
        <v>25</v>
      </c>
    </row>
    <row r="34" spans="1:8" x14ac:dyDescent="0.3">
      <c r="A34" s="96"/>
      <c r="B34" s="42" t="s">
        <v>121</v>
      </c>
      <c r="C34" s="96"/>
      <c r="D34" s="44">
        <v>0</v>
      </c>
      <c r="E34" s="41"/>
      <c r="F34" s="41"/>
      <c r="G34" s="41"/>
      <c r="H34" s="97"/>
    </row>
    <row r="35" spans="1:8" x14ac:dyDescent="0.3">
      <c r="A35" s="96"/>
      <c r="B35" s="42" t="s">
        <v>122</v>
      </c>
      <c r="C35" s="96"/>
      <c r="D35" s="44">
        <v>0</v>
      </c>
      <c r="E35" s="41"/>
      <c r="F35" s="41"/>
      <c r="G35" s="41"/>
      <c r="H35" s="97"/>
    </row>
    <row r="36" spans="1:8" x14ac:dyDescent="0.3">
      <c r="A36" s="96"/>
      <c r="B36" s="42" t="s">
        <v>123</v>
      </c>
      <c r="C36" s="96"/>
      <c r="D36" s="44">
        <v>303.36842105263003</v>
      </c>
      <c r="E36" s="41"/>
      <c r="F36" s="41"/>
      <c r="G36" s="41"/>
      <c r="H36" s="97"/>
    </row>
    <row r="37" spans="1:8" ht="24.6" x14ac:dyDescent="0.3">
      <c r="A37" s="101" t="s">
        <v>25</v>
      </c>
      <c r="B37" s="95"/>
      <c r="C37" s="37"/>
      <c r="D37" s="43">
        <v>2642.1226681789999</v>
      </c>
      <c r="E37" s="41"/>
      <c r="F37" s="41"/>
      <c r="G37" s="41"/>
      <c r="H37" s="47"/>
    </row>
    <row r="38" spans="1:8" x14ac:dyDescent="0.3">
      <c r="A38" s="96" t="s">
        <v>119</v>
      </c>
      <c r="B38" s="42" t="s">
        <v>120</v>
      </c>
      <c r="C38" s="37"/>
      <c r="D38" s="43">
        <v>2598.9387850847002</v>
      </c>
      <c r="E38" s="41"/>
      <c r="F38" s="41"/>
      <c r="G38" s="41"/>
      <c r="H38" s="47"/>
    </row>
    <row r="39" spans="1:8" x14ac:dyDescent="0.3">
      <c r="A39" s="96"/>
      <c r="B39" s="42" t="s">
        <v>121</v>
      </c>
      <c r="C39" s="37"/>
      <c r="D39" s="43">
        <v>43.183883094226999</v>
      </c>
      <c r="E39" s="41"/>
      <c r="F39" s="41"/>
      <c r="G39" s="41"/>
      <c r="H39" s="47"/>
    </row>
    <row r="40" spans="1:8" x14ac:dyDescent="0.3">
      <c r="A40" s="96"/>
      <c r="B40" s="42" t="s">
        <v>122</v>
      </c>
      <c r="C40" s="37"/>
      <c r="D40" s="43">
        <v>0</v>
      </c>
      <c r="E40" s="41"/>
      <c r="F40" s="41"/>
      <c r="G40" s="41"/>
      <c r="H40" s="47"/>
    </row>
    <row r="41" spans="1:8" x14ac:dyDescent="0.3">
      <c r="A41" s="96"/>
      <c r="B41" s="42" t="s">
        <v>123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8" t="s">
        <v>92</v>
      </c>
      <c r="B42" s="99"/>
      <c r="C42" s="96" t="s">
        <v>130</v>
      </c>
      <c r="D42" s="44">
        <v>2642.1226681789999</v>
      </c>
      <c r="E42" s="41">
        <v>0.5</v>
      </c>
      <c r="F42" s="41" t="s">
        <v>129</v>
      </c>
      <c r="G42" s="44">
        <v>5284.2453363578998</v>
      </c>
      <c r="H42" s="47"/>
    </row>
    <row r="43" spans="1:8" x14ac:dyDescent="0.3">
      <c r="A43" s="100">
        <v>1</v>
      </c>
      <c r="B43" s="42" t="s">
        <v>120</v>
      </c>
      <c r="C43" s="96"/>
      <c r="D43" s="44">
        <v>2598.9387850847002</v>
      </c>
      <c r="E43" s="41"/>
      <c r="F43" s="41"/>
      <c r="G43" s="41"/>
      <c r="H43" s="97" t="s">
        <v>25</v>
      </c>
    </row>
    <row r="44" spans="1:8" x14ac:dyDescent="0.3">
      <c r="A44" s="96"/>
      <c r="B44" s="42" t="s">
        <v>121</v>
      </c>
      <c r="C44" s="96"/>
      <c r="D44" s="44">
        <v>43.183883094226999</v>
      </c>
      <c r="E44" s="41"/>
      <c r="F44" s="41"/>
      <c r="G44" s="41"/>
      <c r="H44" s="97"/>
    </row>
    <row r="45" spans="1:8" x14ac:dyDescent="0.3">
      <c r="A45" s="96"/>
      <c r="B45" s="42" t="s">
        <v>122</v>
      </c>
      <c r="C45" s="96"/>
      <c r="D45" s="44">
        <v>0</v>
      </c>
      <c r="E45" s="41"/>
      <c r="F45" s="41"/>
      <c r="G45" s="41"/>
      <c r="H45" s="97"/>
    </row>
    <row r="46" spans="1:8" x14ac:dyDescent="0.3">
      <c r="A46" s="96"/>
      <c r="B46" s="42" t="s">
        <v>123</v>
      </c>
      <c r="C46" s="96"/>
      <c r="D46" s="44">
        <v>0</v>
      </c>
      <c r="E46" s="41"/>
      <c r="F46" s="41"/>
      <c r="G46" s="41"/>
      <c r="H46" s="97"/>
    </row>
    <row r="47" spans="1:8" ht="24.6" x14ac:dyDescent="0.3">
      <c r="A47" s="101" t="s">
        <v>53</v>
      </c>
      <c r="B47" s="95"/>
      <c r="C47" s="37"/>
      <c r="D47" s="43">
        <v>30.599829661301001</v>
      </c>
      <c r="E47" s="41"/>
      <c r="F47" s="41"/>
      <c r="G47" s="41"/>
      <c r="H47" s="47"/>
    </row>
    <row r="48" spans="1:8" x14ac:dyDescent="0.3">
      <c r="A48" s="96" t="s">
        <v>131</v>
      </c>
      <c r="B48" s="42" t="s">
        <v>120</v>
      </c>
      <c r="C48" s="37"/>
      <c r="D48" s="43">
        <v>0</v>
      </c>
      <c r="E48" s="41"/>
      <c r="F48" s="41"/>
      <c r="G48" s="41"/>
      <c r="H48" s="47"/>
    </row>
    <row r="49" spans="1:8" x14ac:dyDescent="0.3">
      <c r="A49" s="96"/>
      <c r="B49" s="42" t="s">
        <v>121</v>
      </c>
      <c r="C49" s="37"/>
      <c r="D49" s="43">
        <v>0</v>
      </c>
      <c r="E49" s="41"/>
      <c r="F49" s="41"/>
      <c r="G49" s="41"/>
      <c r="H49" s="47"/>
    </row>
    <row r="50" spans="1:8" x14ac:dyDescent="0.3">
      <c r="A50" s="96"/>
      <c r="B50" s="42" t="s">
        <v>122</v>
      </c>
      <c r="C50" s="37"/>
      <c r="D50" s="43">
        <v>0</v>
      </c>
      <c r="E50" s="41"/>
      <c r="F50" s="41"/>
      <c r="G50" s="41"/>
      <c r="H50" s="47"/>
    </row>
    <row r="51" spans="1:8" x14ac:dyDescent="0.3">
      <c r="A51" s="96"/>
      <c r="B51" s="42" t="s">
        <v>123</v>
      </c>
      <c r="C51" s="37"/>
      <c r="D51" s="43">
        <v>30.599829661301001</v>
      </c>
      <c r="E51" s="41"/>
      <c r="F51" s="41"/>
      <c r="G51" s="41"/>
      <c r="H51" s="47"/>
    </row>
    <row r="52" spans="1:8" x14ac:dyDescent="0.3">
      <c r="A52" s="98" t="s">
        <v>53</v>
      </c>
      <c r="B52" s="99"/>
      <c r="C52" s="96" t="s">
        <v>130</v>
      </c>
      <c r="D52" s="44">
        <v>30.599829661301001</v>
      </c>
      <c r="E52" s="41">
        <v>0.5</v>
      </c>
      <c r="F52" s="41" t="s">
        <v>129</v>
      </c>
      <c r="G52" s="44">
        <v>61.199659322602002</v>
      </c>
      <c r="H52" s="47"/>
    </row>
    <row r="53" spans="1:8" x14ac:dyDescent="0.3">
      <c r="A53" s="100">
        <v>1</v>
      </c>
      <c r="B53" s="42" t="s">
        <v>120</v>
      </c>
      <c r="C53" s="96"/>
      <c r="D53" s="44">
        <v>0</v>
      </c>
      <c r="E53" s="41"/>
      <c r="F53" s="41"/>
      <c r="G53" s="41"/>
      <c r="H53" s="97" t="s">
        <v>25</v>
      </c>
    </row>
    <row r="54" spans="1:8" x14ac:dyDescent="0.3">
      <c r="A54" s="96"/>
      <c r="B54" s="42" t="s">
        <v>121</v>
      </c>
      <c r="C54" s="96"/>
      <c r="D54" s="44">
        <v>0</v>
      </c>
      <c r="E54" s="41"/>
      <c r="F54" s="41"/>
      <c r="G54" s="41"/>
      <c r="H54" s="97"/>
    </row>
    <row r="55" spans="1:8" x14ac:dyDescent="0.3">
      <c r="A55" s="96"/>
      <c r="B55" s="42" t="s">
        <v>122</v>
      </c>
      <c r="C55" s="96"/>
      <c r="D55" s="44">
        <v>0</v>
      </c>
      <c r="E55" s="41"/>
      <c r="F55" s="41"/>
      <c r="G55" s="41"/>
      <c r="H55" s="97"/>
    </row>
    <row r="56" spans="1:8" x14ac:dyDescent="0.3">
      <c r="A56" s="96"/>
      <c r="B56" s="42" t="s">
        <v>123</v>
      </c>
      <c r="C56" s="96"/>
      <c r="D56" s="44">
        <v>30.599829661301001</v>
      </c>
      <c r="E56" s="41"/>
      <c r="F56" s="41"/>
      <c r="G56" s="41"/>
      <c r="H56" s="97"/>
    </row>
    <row r="57" spans="1:8" ht="24.6" x14ac:dyDescent="0.3">
      <c r="A57" s="101" t="s">
        <v>99</v>
      </c>
      <c r="B57" s="95"/>
      <c r="C57" s="37"/>
      <c r="D57" s="43">
        <v>37.762898550724998</v>
      </c>
      <c r="E57" s="41"/>
      <c r="F57" s="41"/>
      <c r="G57" s="41"/>
      <c r="H57" s="47"/>
    </row>
    <row r="58" spans="1:8" x14ac:dyDescent="0.3">
      <c r="A58" s="96" t="s">
        <v>132</v>
      </c>
      <c r="B58" s="42" t="s">
        <v>120</v>
      </c>
      <c r="C58" s="37"/>
      <c r="D58" s="43">
        <v>37.762898550724998</v>
      </c>
      <c r="E58" s="41"/>
      <c r="F58" s="41"/>
      <c r="G58" s="41"/>
      <c r="H58" s="47"/>
    </row>
    <row r="59" spans="1:8" x14ac:dyDescent="0.3">
      <c r="A59" s="96"/>
      <c r="B59" s="42" t="s">
        <v>121</v>
      </c>
      <c r="C59" s="37"/>
      <c r="D59" s="43">
        <v>0</v>
      </c>
      <c r="E59" s="41"/>
      <c r="F59" s="41"/>
      <c r="G59" s="41"/>
      <c r="H59" s="47"/>
    </row>
    <row r="60" spans="1:8" x14ac:dyDescent="0.3">
      <c r="A60" s="96"/>
      <c r="B60" s="42" t="s">
        <v>122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6"/>
      <c r="B61" s="42" t="s">
        <v>123</v>
      </c>
      <c r="C61" s="37"/>
      <c r="D61" s="43">
        <v>0</v>
      </c>
      <c r="E61" s="41"/>
      <c r="F61" s="41"/>
      <c r="G61" s="41"/>
      <c r="H61" s="47"/>
    </row>
    <row r="62" spans="1:8" x14ac:dyDescent="0.3">
      <c r="A62" s="98" t="s">
        <v>27</v>
      </c>
      <c r="B62" s="99"/>
      <c r="C62" s="96" t="s">
        <v>135</v>
      </c>
      <c r="D62" s="44">
        <v>37.762898550724998</v>
      </c>
      <c r="E62" s="41">
        <v>2.4000000000000001E-5</v>
      </c>
      <c r="F62" s="41" t="s">
        <v>133</v>
      </c>
      <c r="G62" s="44">
        <v>1573454.1062802</v>
      </c>
      <c r="H62" s="47"/>
    </row>
    <row r="63" spans="1:8" x14ac:dyDescent="0.3">
      <c r="A63" s="100">
        <v>1</v>
      </c>
      <c r="B63" s="42" t="s">
        <v>120</v>
      </c>
      <c r="C63" s="96"/>
      <c r="D63" s="44">
        <v>37.762898550724998</v>
      </c>
      <c r="E63" s="41"/>
      <c r="F63" s="41"/>
      <c r="G63" s="41"/>
      <c r="H63" s="97" t="s">
        <v>134</v>
      </c>
    </row>
    <row r="64" spans="1:8" x14ac:dyDescent="0.3">
      <c r="A64" s="96"/>
      <c r="B64" s="42" t="s">
        <v>121</v>
      </c>
      <c r="C64" s="96"/>
      <c r="D64" s="44">
        <v>0</v>
      </c>
      <c r="E64" s="41"/>
      <c r="F64" s="41"/>
      <c r="G64" s="41"/>
      <c r="H64" s="97"/>
    </row>
    <row r="65" spans="1:8" x14ac:dyDescent="0.3">
      <c r="A65" s="96"/>
      <c r="B65" s="42" t="s">
        <v>122</v>
      </c>
      <c r="C65" s="96"/>
      <c r="D65" s="44">
        <v>0</v>
      </c>
      <c r="E65" s="41"/>
      <c r="F65" s="41"/>
      <c r="G65" s="41"/>
      <c r="H65" s="97"/>
    </row>
    <row r="66" spans="1:8" x14ac:dyDescent="0.3">
      <c r="A66" s="96"/>
      <c r="B66" s="42" t="s">
        <v>123</v>
      </c>
      <c r="C66" s="96"/>
      <c r="D66" s="44">
        <v>0</v>
      </c>
      <c r="E66" s="41"/>
      <c r="F66" s="41"/>
      <c r="G66" s="41"/>
      <c r="H66" s="97"/>
    </row>
    <row r="67" spans="1:8" ht="24.6" x14ac:dyDescent="0.3">
      <c r="A67" s="101" t="s">
        <v>102</v>
      </c>
      <c r="B67" s="95"/>
      <c r="C67" s="37"/>
      <c r="D67" s="43">
        <v>173696.84183515</v>
      </c>
      <c r="E67" s="41"/>
      <c r="F67" s="41"/>
      <c r="G67" s="41"/>
      <c r="H67" s="47"/>
    </row>
    <row r="68" spans="1:8" x14ac:dyDescent="0.3">
      <c r="A68" s="96" t="s">
        <v>136</v>
      </c>
      <c r="B68" s="42" t="s">
        <v>120</v>
      </c>
      <c r="C68" s="37"/>
      <c r="D68" s="43">
        <v>0</v>
      </c>
      <c r="E68" s="41"/>
      <c r="F68" s="41"/>
      <c r="G68" s="41"/>
      <c r="H68" s="47"/>
    </row>
    <row r="69" spans="1:8" x14ac:dyDescent="0.3">
      <c r="A69" s="96"/>
      <c r="B69" s="42" t="s">
        <v>121</v>
      </c>
      <c r="C69" s="37"/>
      <c r="D69" s="43">
        <v>0</v>
      </c>
      <c r="E69" s="41"/>
      <c r="F69" s="41"/>
      <c r="G69" s="41"/>
      <c r="H69" s="47"/>
    </row>
    <row r="70" spans="1:8" x14ac:dyDescent="0.3">
      <c r="A70" s="96"/>
      <c r="B70" s="42" t="s">
        <v>122</v>
      </c>
      <c r="C70" s="37"/>
      <c r="D70" s="43">
        <v>0</v>
      </c>
      <c r="E70" s="41"/>
      <c r="F70" s="41"/>
      <c r="G70" s="41"/>
      <c r="H70" s="47"/>
    </row>
    <row r="71" spans="1:8" x14ac:dyDescent="0.3">
      <c r="A71" s="96"/>
      <c r="B71" s="42" t="s">
        <v>123</v>
      </c>
      <c r="C71" s="37"/>
      <c r="D71" s="43">
        <v>173405.21739129999</v>
      </c>
      <c r="E71" s="41"/>
      <c r="F71" s="41"/>
      <c r="G71" s="41"/>
      <c r="H71" s="47"/>
    </row>
    <row r="72" spans="1:8" x14ac:dyDescent="0.3">
      <c r="A72" s="98" t="s">
        <v>102</v>
      </c>
      <c r="B72" s="99"/>
      <c r="C72" s="96" t="s">
        <v>135</v>
      </c>
      <c r="D72" s="44">
        <v>173405.21739129999</v>
      </c>
      <c r="E72" s="41">
        <v>2.4000000000000001E-5</v>
      </c>
      <c r="F72" s="41" t="s">
        <v>133</v>
      </c>
      <c r="G72" s="44">
        <v>7225217391.3043003</v>
      </c>
      <c r="H72" s="47"/>
    </row>
    <row r="73" spans="1:8" x14ac:dyDescent="0.3">
      <c r="A73" s="100">
        <v>1</v>
      </c>
      <c r="B73" s="42" t="s">
        <v>120</v>
      </c>
      <c r="C73" s="96"/>
      <c r="D73" s="44">
        <v>0</v>
      </c>
      <c r="E73" s="41"/>
      <c r="F73" s="41"/>
      <c r="G73" s="41"/>
      <c r="H73" s="97" t="s">
        <v>134</v>
      </c>
    </row>
    <row r="74" spans="1:8" x14ac:dyDescent="0.3">
      <c r="A74" s="96"/>
      <c r="B74" s="42" t="s">
        <v>121</v>
      </c>
      <c r="C74" s="96"/>
      <c r="D74" s="44">
        <v>0</v>
      </c>
      <c r="E74" s="41"/>
      <c r="F74" s="41"/>
      <c r="G74" s="41"/>
      <c r="H74" s="97"/>
    </row>
    <row r="75" spans="1:8" x14ac:dyDescent="0.3">
      <c r="A75" s="96"/>
      <c r="B75" s="42" t="s">
        <v>122</v>
      </c>
      <c r="C75" s="96"/>
      <c r="D75" s="44">
        <v>0</v>
      </c>
      <c r="E75" s="41"/>
      <c r="F75" s="41"/>
      <c r="G75" s="41"/>
      <c r="H75" s="97"/>
    </row>
    <row r="76" spans="1:8" x14ac:dyDescent="0.3">
      <c r="A76" s="96"/>
      <c r="B76" s="42" t="s">
        <v>123</v>
      </c>
      <c r="C76" s="96"/>
      <c r="D76" s="44">
        <v>173405.21739129999</v>
      </c>
      <c r="E76" s="41"/>
      <c r="F76" s="41"/>
      <c r="G76" s="41"/>
      <c r="H76" s="97"/>
    </row>
    <row r="77" spans="1:8" x14ac:dyDescent="0.3">
      <c r="A77" s="96" t="s">
        <v>137</v>
      </c>
      <c r="B77" s="42" t="s">
        <v>120</v>
      </c>
      <c r="C77" s="37"/>
      <c r="D77" s="43">
        <v>0</v>
      </c>
      <c r="E77" s="41"/>
      <c r="F77" s="41"/>
      <c r="G77" s="41"/>
      <c r="H77" s="47"/>
    </row>
    <row r="78" spans="1:8" x14ac:dyDescent="0.3">
      <c r="A78" s="96"/>
      <c r="B78" s="42" t="s">
        <v>121</v>
      </c>
      <c r="C78" s="37"/>
      <c r="D78" s="43">
        <v>0</v>
      </c>
      <c r="E78" s="41"/>
      <c r="F78" s="41"/>
      <c r="G78" s="41"/>
      <c r="H78" s="47"/>
    </row>
    <row r="79" spans="1:8" x14ac:dyDescent="0.3">
      <c r="A79" s="96"/>
      <c r="B79" s="42" t="s">
        <v>122</v>
      </c>
      <c r="C79" s="37"/>
      <c r="D79" s="43">
        <v>0</v>
      </c>
      <c r="E79" s="41"/>
      <c r="F79" s="41"/>
      <c r="G79" s="41"/>
      <c r="H79" s="47"/>
    </row>
    <row r="80" spans="1:8" x14ac:dyDescent="0.3">
      <c r="A80" s="96"/>
      <c r="B80" s="42" t="s">
        <v>123</v>
      </c>
      <c r="C80" s="37"/>
      <c r="D80" s="43">
        <v>173696.84183515</v>
      </c>
      <c r="E80" s="41"/>
      <c r="F80" s="41"/>
      <c r="G80" s="41"/>
      <c r="H80" s="47"/>
    </row>
    <row r="81" spans="1:8" x14ac:dyDescent="0.3">
      <c r="A81" s="98" t="s">
        <v>102</v>
      </c>
      <c r="B81" s="99"/>
      <c r="C81" s="96" t="s">
        <v>29</v>
      </c>
      <c r="D81" s="44">
        <v>291.62444384474998</v>
      </c>
      <c r="E81" s="41">
        <v>1</v>
      </c>
      <c r="F81" s="41" t="s">
        <v>124</v>
      </c>
      <c r="G81" s="44">
        <v>291.62444384474998</v>
      </c>
      <c r="H81" s="47"/>
    </row>
    <row r="82" spans="1:8" x14ac:dyDescent="0.3">
      <c r="A82" s="100">
        <v>1</v>
      </c>
      <c r="B82" s="42" t="s">
        <v>120</v>
      </c>
      <c r="C82" s="96"/>
      <c r="D82" s="44">
        <v>0</v>
      </c>
      <c r="E82" s="41"/>
      <c r="F82" s="41"/>
      <c r="G82" s="41"/>
      <c r="H82" s="97" t="s">
        <v>127</v>
      </c>
    </row>
    <row r="83" spans="1:8" x14ac:dyDescent="0.3">
      <c r="A83" s="96"/>
      <c r="B83" s="42" t="s">
        <v>121</v>
      </c>
      <c r="C83" s="96"/>
      <c r="D83" s="44">
        <v>0</v>
      </c>
      <c r="E83" s="41"/>
      <c r="F83" s="41"/>
      <c r="G83" s="41"/>
      <c r="H83" s="97"/>
    </row>
    <row r="84" spans="1:8" x14ac:dyDescent="0.3">
      <c r="A84" s="96"/>
      <c r="B84" s="42" t="s">
        <v>122</v>
      </c>
      <c r="C84" s="96"/>
      <c r="D84" s="44">
        <v>0</v>
      </c>
      <c r="E84" s="41"/>
      <c r="F84" s="41"/>
      <c r="G84" s="41"/>
      <c r="H84" s="97"/>
    </row>
    <row r="85" spans="1:8" x14ac:dyDescent="0.3">
      <c r="A85" s="96"/>
      <c r="B85" s="42" t="s">
        <v>123</v>
      </c>
      <c r="C85" s="96"/>
      <c r="D85" s="44">
        <v>291.62444384474998</v>
      </c>
      <c r="E85" s="41"/>
      <c r="F85" s="41"/>
      <c r="G85" s="41"/>
      <c r="H85" s="97"/>
    </row>
    <row r="86" spans="1:8" ht="24.6" x14ac:dyDescent="0.3">
      <c r="A86" s="101" t="s">
        <v>105</v>
      </c>
      <c r="B86" s="95"/>
      <c r="C86" s="37"/>
      <c r="D86" s="43">
        <v>4429.3167579982</v>
      </c>
      <c r="E86" s="41"/>
      <c r="F86" s="41"/>
      <c r="G86" s="41"/>
      <c r="H86" s="47"/>
    </row>
    <row r="87" spans="1:8" x14ac:dyDescent="0.3">
      <c r="A87" s="96" t="s">
        <v>138</v>
      </c>
      <c r="B87" s="42" t="s">
        <v>120</v>
      </c>
      <c r="C87" s="37"/>
      <c r="D87" s="43">
        <v>1373.4156667254999</v>
      </c>
      <c r="E87" s="41"/>
      <c r="F87" s="41"/>
      <c r="G87" s="41"/>
      <c r="H87" s="47"/>
    </row>
    <row r="88" spans="1:8" x14ac:dyDescent="0.3">
      <c r="A88" s="96"/>
      <c r="B88" s="42" t="s">
        <v>121</v>
      </c>
      <c r="C88" s="37"/>
      <c r="D88" s="43">
        <v>3.8895111606770998</v>
      </c>
      <c r="E88" s="41"/>
      <c r="F88" s="41"/>
      <c r="G88" s="41"/>
      <c r="H88" s="47"/>
    </row>
    <row r="89" spans="1:8" x14ac:dyDescent="0.3">
      <c r="A89" s="96"/>
      <c r="B89" s="42" t="s">
        <v>122</v>
      </c>
      <c r="C89" s="37"/>
      <c r="D89" s="43">
        <v>3052.011580112</v>
      </c>
      <c r="E89" s="41"/>
      <c r="F89" s="41"/>
      <c r="G89" s="41"/>
      <c r="H89" s="47"/>
    </row>
    <row r="90" spans="1:8" x14ac:dyDescent="0.3">
      <c r="A90" s="96"/>
      <c r="B90" s="42" t="s">
        <v>123</v>
      </c>
      <c r="C90" s="37"/>
      <c r="D90" s="43">
        <v>0</v>
      </c>
      <c r="E90" s="41"/>
      <c r="F90" s="41"/>
      <c r="G90" s="41"/>
      <c r="H90" s="47"/>
    </row>
    <row r="91" spans="1:8" x14ac:dyDescent="0.3">
      <c r="A91" s="98" t="s">
        <v>29</v>
      </c>
      <c r="B91" s="99"/>
      <c r="C91" s="96" t="s">
        <v>29</v>
      </c>
      <c r="D91" s="44">
        <v>4429.3167579982</v>
      </c>
      <c r="E91" s="41">
        <v>1</v>
      </c>
      <c r="F91" s="41" t="s">
        <v>124</v>
      </c>
      <c r="G91" s="44">
        <v>4429.3167579982</v>
      </c>
      <c r="H91" s="47"/>
    </row>
    <row r="92" spans="1:8" x14ac:dyDescent="0.3">
      <c r="A92" s="100">
        <v>1</v>
      </c>
      <c r="B92" s="42" t="s">
        <v>120</v>
      </c>
      <c r="C92" s="96"/>
      <c r="D92" s="44">
        <v>1373.4156667254999</v>
      </c>
      <c r="E92" s="41"/>
      <c r="F92" s="41"/>
      <c r="G92" s="41"/>
      <c r="H92" s="97" t="s">
        <v>127</v>
      </c>
    </row>
    <row r="93" spans="1:8" x14ac:dyDescent="0.3">
      <c r="A93" s="96"/>
      <c r="B93" s="42" t="s">
        <v>121</v>
      </c>
      <c r="C93" s="96"/>
      <c r="D93" s="44">
        <v>3.8895111606770998</v>
      </c>
      <c r="E93" s="41"/>
      <c r="F93" s="41"/>
      <c r="G93" s="41"/>
      <c r="H93" s="97"/>
    </row>
    <row r="94" spans="1:8" x14ac:dyDescent="0.3">
      <c r="A94" s="96"/>
      <c r="B94" s="42" t="s">
        <v>122</v>
      </c>
      <c r="C94" s="96"/>
      <c r="D94" s="44">
        <v>3052.011580112</v>
      </c>
      <c r="E94" s="41"/>
      <c r="F94" s="41"/>
      <c r="G94" s="41"/>
      <c r="H94" s="97"/>
    </row>
    <row r="95" spans="1:8" x14ac:dyDescent="0.3">
      <c r="A95" s="96"/>
      <c r="B95" s="42" t="s">
        <v>123</v>
      </c>
      <c r="C95" s="96"/>
      <c r="D95" s="44">
        <v>0</v>
      </c>
      <c r="E95" s="41"/>
      <c r="F95" s="41"/>
      <c r="G95" s="41"/>
      <c r="H95" s="97"/>
    </row>
    <row r="96" spans="1:8" x14ac:dyDescent="0.3">
      <c r="A96" s="46"/>
      <c r="C96" s="46"/>
      <c r="D96" s="40"/>
      <c r="E96" s="40"/>
      <c r="F96" s="40"/>
      <c r="G96" s="40"/>
      <c r="H96" s="49"/>
    </row>
    <row r="98" spans="1:8" x14ac:dyDescent="0.3">
      <c r="A98" s="102" t="s">
        <v>139</v>
      </c>
      <c r="B98" s="102"/>
      <c r="C98" s="102"/>
      <c r="D98" s="102"/>
      <c r="E98" s="102"/>
      <c r="F98" s="102"/>
      <c r="G98" s="102"/>
      <c r="H98" s="102"/>
    </row>
    <row r="99" spans="1:8" x14ac:dyDescent="0.3">
      <c r="A99" s="102" t="s">
        <v>140</v>
      </c>
      <c r="B99" s="102"/>
      <c r="C99" s="102"/>
      <c r="D99" s="102"/>
      <c r="E99" s="102"/>
      <c r="F99" s="102"/>
      <c r="G99" s="102"/>
      <c r="H99" s="102"/>
    </row>
  </sheetData>
  <mergeCells count="58">
    <mergeCell ref="A98:H98"/>
    <mergeCell ref="A99:H99"/>
    <mergeCell ref="A86:B86"/>
    <mergeCell ref="A87:A90"/>
    <mergeCell ref="A91:B91"/>
    <mergeCell ref="H92:H95"/>
    <mergeCell ref="C91:C95"/>
    <mergeCell ref="A92:A95"/>
    <mergeCell ref="A77:A80"/>
    <mergeCell ref="A81:B81"/>
    <mergeCell ref="H82:H85"/>
    <mergeCell ref="C81:C85"/>
    <mergeCell ref="A82:A85"/>
    <mergeCell ref="A67:B67"/>
    <mergeCell ref="A68:A71"/>
    <mergeCell ref="A72:B72"/>
    <mergeCell ref="H73:H76"/>
    <mergeCell ref="C72:C76"/>
    <mergeCell ref="A73:A76"/>
    <mergeCell ref="A57:B57"/>
    <mergeCell ref="A58:A61"/>
    <mergeCell ref="A62:B62"/>
    <mergeCell ref="H63:H66"/>
    <mergeCell ref="C62:C66"/>
    <mergeCell ref="A63:A66"/>
    <mergeCell ref="A47:B47"/>
    <mergeCell ref="A48:A51"/>
    <mergeCell ref="A52:B52"/>
    <mergeCell ref="H53:H56"/>
    <mergeCell ref="C52:C56"/>
    <mergeCell ref="A53:A56"/>
    <mergeCell ref="A38:A41"/>
    <mergeCell ref="A42:B42"/>
    <mergeCell ref="H43:H46"/>
    <mergeCell ref="C42:C46"/>
    <mergeCell ref="A43:A46"/>
    <mergeCell ref="A32:B32"/>
    <mergeCell ref="H33:H36"/>
    <mergeCell ref="C32:C36"/>
    <mergeCell ref="A33:A36"/>
    <mergeCell ref="A37:B37"/>
    <mergeCell ref="A22:B22"/>
    <mergeCell ref="A23:A26"/>
    <mergeCell ref="A27:B27"/>
    <mergeCell ref="H28:H31"/>
    <mergeCell ref="C27:C31"/>
    <mergeCell ref="A28:A31"/>
    <mergeCell ref="A13:A16"/>
    <mergeCell ref="A17:B17"/>
    <mergeCell ref="H18:H21"/>
    <mergeCell ref="C17:C21"/>
    <mergeCell ref="A18:A21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141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142</v>
      </c>
      <c r="B3" s="6" t="s">
        <v>143</v>
      </c>
      <c r="C3" s="6" t="s">
        <v>144</v>
      </c>
      <c r="D3" s="6" t="s">
        <v>145</v>
      </c>
      <c r="E3" s="6" t="s">
        <v>146</v>
      </c>
      <c r="F3" s="6" t="s">
        <v>147</v>
      </c>
      <c r="G3" s="6" t="s">
        <v>148</v>
      </c>
      <c r="H3" s="6" t="s">
        <v>149</v>
      </c>
    </row>
    <row r="4" spans="1:8" ht="39" hidden="1" customHeight="1" x14ac:dyDescent="0.3">
      <c r="A4" s="25" t="s">
        <v>150</v>
      </c>
      <c r="B4" s="26" t="s">
        <v>124</v>
      </c>
      <c r="C4" s="27">
        <v>22.5</v>
      </c>
      <c r="D4" s="27">
        <v>4.8225376529421</v>
      </c>
      <c r="E4" s="26"/>
      <c r="F4" s="26"/>
      <c r="G4" s="27">
        <v>108.5070971912</v>
      </c>
      <c r="H4" s="28"/>
    </row>
    <row r="5" spans="1:8" ht="39" customHeight="1" x14ac:dyDescent="0.3">
      <c r="A5" s="25" t="s">
        <v>172</v>
      </c>
      <c r="B5" s="26" t="s">
        <v>129</v>
      </c>
      <c r="C5" s="27">
        <v>0.56105263157895002</v>
      </c>
      <c r="D5" s="27">
        <v>900.30388838926001</v>
      </c>
      <c r="E5" s="26">
        <v>0.4</v>
      </c>
      <c r="F5" s="25" t="s">
        <v>172</v>
      </c>
      <c r="G5" s="27">
        <v>505.11786580155001</v>
      </c>
      <c r="H5" s="28" t="s">
        <v>173</v>
      </c>
    </row>
    <row r="6" spans="1:8" ht="39" hidden="1" customHeight="1" x14ac:dyDescent="0.3">
      <c r="A6" s="25" t="s">
        <v>151</v>
      </c>
      <c r="B6" s="26" t="s">
        <v>124</v>
      </c>
      <c r="C6" s="27">
        <v>12.631578947368</v>
      </c>
      <c r="D6" s="27">
        <v>81.798315329532997</v>
      </c>
      <c r="E6" s="26">
        <v>0.4</v>
      </c>
      <c r="F6" s="25" t="s">
        <v>151</v>
      </c>
      <c r="G6" s="27">
        <v>1033.2418778466999</v>
      </c>
      <c r="H6" s="28"/>
    </row>
    <row r="7" spans="1:8" ht="39" hidden="1" customHeight="1" x14ac:dyDescent="0.3">
      <c r="A7" s="25" t="s">
        <v>152</v>
      </c>
      <c r="B7" s="26" t="s">
        <v>124</v>
      </c>
      <c r="C7" s="27">
        <v>2.1052631578946999</v>
      </c>
      <c r="D7" s="27">
        <v>19.871333705078001</v>
      </c>
      <c r="E7" s="26">
        <v>0.4</v>
      </c>
      <c r="F7" s="25" t="s">
        <v>152</v>
      </c>
      <c r="G7" s="27">
        <v>41.834386747533003</v>
      </c>
      <c r="H7" s="28"/>
    </row>
    <row r="8" spans="1:8" ht="58.5" customHeight="1" x14ac:dyDescent="0.3">
      <c r="A8" s="25" t="s">
        <v>153</v>
      </c>
      <c r="B8" s="26" t="s">
        <v>124</v>
      </c>
      <c r="C8" s="27">
        <v>1</v>
      </c>
      <c r="D8" s="27">
        <v>3052.010419532</v>
      </c>
      <c r="E8" s="26" t="s">
        <v>154</v>
      </c>
      <c r="F8" s="25" t="s">
        <v>153</v>
      </c>
      <c r="G8" s="27">
        <v>3052.010419532</v>
      </c>
      <c r="H8" s="82" t="s">
        <v>174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0"/>
  <sheetViews>
    <sheetView topLeftCell="C7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176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2955.1887850847002</v>
      </c>
      <c r="E25" s="20">
        <v>74.283883094226994</v>
      </c>
      <c r="F25" s="20">
        <v>0</v>
      </c>
      <c r="G25" s="20">
        <v>0</v>
      </c>
      <c r="H25" s="20">
        <v>3029.4726681789998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41.20442154205</v>
      </c>
      <c r="E26" s="20">
        <v>0</v>
      </c>
      <c r="F26" s="20">
        <v>0</v>
      </c>
      <c r="G26" s="20">
        <v>0</v>
      </c>
      <c r="H26" s="20">
        <v>41.20442154205</v>
      </c>
    </row>
    <row r="27" spans="1:8" x14ac:dyDescent="0.3">
      <c r="A27" s="6">
        <v>3</v>
      </c>
      <c r="B27" s="6" t="s">
        <v>28</v>
      </c>
      <c r="C27" s="32" t="s">
        <v>29</v>
      </c>
      <c r="D27" s="20">
        <v>1373.4156667254999</v>
      </c>
      <c r="E27" s="20">
        <v>3.8895111606770998</v>
      </c>
      <c r="F27" s="20">
        <v>3052.011580112</v>
      </c>
      <c r="G27" s="20">
        <v>0</v>
      </c>
      <c r="H27" s="20">
        <v>4429.3167579982</v>
      </c>
    </row>
    <row r="28" spans="1:8" ht="16.95" customHeight="1" x14ac:dyDescent="0.3">
      <c r="A28" s="6"/>
      <c r="B28" s="9"/>
      <c r="C28" s="9" t="s">
        <v>30</v>
      </c>
      <c r="D28" s="20">
        <v>4369.8088733523</v>
      </c>
      <c r="E28" s="20">
        <v>78.173394254903997</v>
      </c>
      <c r="F28" s="20">
        <v>3052.011580112</v>
      </c>
      <c r="G28" s="20">
        <v>0</v>
      </c>
      <c r="H28" s="20">
        <v>7499.9938477191999</v>
      </c>
    </row>
    <row r="29" spans="1:8" ht="16.95" customHeight="1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41</v>
      </c>
      <c r="D44" s="20">
        <v>4369.8088733523</v>
      </c>
      <c r="E44" s="20">
        <v>78.173394254903997</v>
      </c>
      <c r="F44" s="20">
        <v>3052.011580112</v>
      </c>
      <c r="G44" s="20">
        <v>0</v>
      </c>
      <c r="H44" s="20">
        <v>7499.9938477191999</v>
      </c>
    </row>
    <row r="45" spans="1:8" ht="16.95" customHeight="1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73.879719627118007</v>
      </c>
      <c r="E46" s="20">
        <v>1.8570970773557001</v>
      </c>
      <c r="F46" s="20">
        <v>0</v>
      </c>
      <c r="G46" s="20">
        <v>0</v>
      </c>
      <c r="H46" s="20">
        <v>75.736816704473995</v>
      </c>
    </row>
    <row r="47" spans="1:8" ht="31.2" x14ac:dyDescent="0.3">
      <c r="A47" s="6">
        <v>5</v>
      </c>
      <c r="B47" s="6" t="s">
        <v>43</v>
      </c>
      <c r="C47" s="32" t="s">
        <v>45</v>
      </c>
      <c r="D47" s="20">
        <v>0.82408843084099004</v>
      </c>
      <c r="E47" s="20">
        <v>0</v>
      </c>
      <c r="F47" s="20">
        <v>0</v>
      </c>
      <c r="G47" s="20">
        <v>0</v>
      </c>
      <c r="H47" s="20">
        <v>0.82408843084099004</v>
      </c>
    </row>
    <row r="48" spans="1:8" ht="31.2" x14ac:dyDescent="0.3">
      <c r="A48" s="6">
        <v>6</v>
      </c>
      <c r="B48" s="6" t="s">
        <v>43</v>
      </c>
      <c r="C48" s="32" t="s">
        <v>46</v>
      </c>
      <c r="D48" s="20">
        <v>28.719976150417999</v>
      </c>
      <c r="E48" s="20">
        <v>8.1334930478664996E-2</v>
      </c>
      <c r="F48" s="20">
        <v>0</v>
      </c>
      <c r="G48" s="20">
        <v>0</v>
      </c>
      <c r="H48" s="20">
        <v>28.801311080897001</v>
      </c>
    </row>
    <row r="49" spans="1:8" ht="16.95" customHeight="1" x14ac:dyDescent="0.3">
      <c r="A49" s="6"/>
      <c r="B49" s="9"/>
      <c r="C49" s="9" t="s">
        <v>47</v>
      </c>
      <c r="D49" s="20">
        <v>103.42378420838</v>
      </c>
      <c r="E49" s="20">
        <v>1.9384320078343</v>
      </c>
      <c r="F49" s="20">
        <v>0</v>
      </c>
      <c r="G49" s="20">
        <v>0</v>
      </c>
      <c r="H49" s="20">
        <v>105.36221621621</v>
      </c>
    </row>
    <row r="50" spans="1:8" ht="16.95" customHeight="1" x14ac:dyDescent="0.3">
      <c r="A50" s="6"/>
      <c r="B50" s="9"/>
      <c r="C50" s="9" t="s">
        <v>48</v>
      </c>
      <c r="D50" s="20">
        <v>4473.2326575607003</v>
      </c>
      <c r="E50" s="20">
        <v>80.111826262739001</v>
      </c>
      <c r="F50" s="20">
        <v>3052.011580112</v>
      </c>
      <c r="G50" s="20">
        <v>0</v>
      </c>
      <c r="H50" s="20">
        <v>7605.3560639354</v>
      </c>
    </row>
    <row r="51" spans="1:8" ht="16.95" customHeight="1" x14ac:dyDescent="0.3">
      <c r="A51" s="6"/>
      <c r="B51" s="9"/>
      <c r="C51" s="9" t="s">
        <v>49</v>
      </c>
      <c r="D51" s="20"/>
      <c r="E51" s="20"/>
      <c r="F51" s="20"/>
      <c r="G51" s="20"/>
      <c r="H51" s="20"/>
    </row>
    <row r="52" spans="1:8" ht="31.2" x14ac:dyDescent="0.3">
      <c r="A52" s="6">
        <v>7</v>
      </c>
      <c r="B52" s="6" t="s">
        <v>50</v>
      </c>
      <c r="C52" s="7" t="s">
        <v>51</v>
      </c>
      <c r="D52" s="20">
        <v>116.56644691845</v>
      </c>
      <c r="E52" s="20">
        <v>2.0909186654575</v>
      </c>
      <c r="F52" s="20">
        <v>0</v>
      </c>
      <c r="G52" s="20">
        <v>0</v>
      </c>
      <c r="H52" s="20">
        <v>118.65736558391001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30.599829661301001</v>
      </c>
      <c r="H53" s="20">
        <v>30.599829661301001</v>
      </c>
    </row>
    <row r="54" spans="1:8" x14ac:dyDescent="0.3">
      <c r="A54" s="6">
        <v>9</v>
      </c>
      <c r="B54" s="6" t="s">
        <v>54</v>
      </c>
      <c r="C54" s="7" t="s">
        <v>55</v>
      </c>
      <c r="D54" s="20">
        <v>0</v>
      </c>
      <c r="E54" s="20">
        <v>0</v>
      </c>
      <c r="F54" s="20">
        <v>0</v>
      </c>
      <c r="G54" s="20">
        <v>100.76239388653001</v>
      </c>
      <c r="H54" s="20">
        <v>100.76239388653001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20.073758157082001</v>
      </c>
      <c r="H55" s="20">
        <v>20.073758157082001</v>
      </c>
    </row>
    <row r="56" spans="1:8" x14ac:dyDescent="0.3">
      <c r="A56" s="6">
        <v>11</v>
      </c>
      <c r="B56" s="6"/>
      <c r="C56" s="7" t="s">
        <v>57</v>
      </c>
      <c r="D56" s="20">
        <v>0</v>
      </c>
      <c r="E56" s="20">
        <v>0</v>
      </c>
      <c r="F56" s="20">
        <v>0</v>
      </c>
      <c r="G56" s="20">
        <v>30.105014334179</v>
      </c>
      <c r="H56" s="20">
        <v>30.105014334179</v>
      </c>
    </row>
    <row r="57" spans="1:8" x14ac:dyDescent="0.3">
      <c r="A57" s="6">
        <v>12</v>
      </c>
      <c r="B57" s="6" t="s">
        <v>58</v>
      </c>
      <c r="C57" s="7" t="s">
        <v>55</v>
      </c>
      <c r="D57" s="20">
        <v>0</v>
      </c>
      <c r="E57" s="20">
        <v>0</v>
      </c>
      <c r="F57" s="20">
        <v>0</v>
      </c>
      <c r="G57" s="20">
        <v>32.814908811050998</v>
      </c>
      <c r="H57" s="20">
        <v>32.814908811050998</v>
      </c>
    </row>
    <row r="58" spans="1:8" x14ac:dyDescent="0.3">
      <c r="A58" s="6">
        <v>13</v>
      </c>
      <c r="B58" s="6" t="s">
        <v>59</v>
      </c>
      <c r="C58" s="7" t="s">
        <v>29</v>
      </c>
      <c r="D58" s="20">
        <v>0</v>
      </c>
      <c r="E58" s="20">
        <v>0</v>
      </c>
      <c r="F58" s="20">
        <v>0</v>
      </c>
      <c r="G58" s="20">
        <v>69.477961458869004</v>
      </c>
      <c r="H58" s="20">
        <v>69.477961458869004</v>
      </c>
    </row>
    <row r="59" spans="1:8" x14ac:dyDescent="0.3">
      <c r="A59" s="6">
        <v>14</v>
      </c>
      <c r="B59" s="6"/>
      <c r="C59" s="7" t="s">
        <v>60</v>
      </c>
      <c r="D59" s="20">
        <v>0</v>
      </c>
      <c r="E59" s="20">
        <v>0</v>
      </c>
      <c r="F59" s="20">
        <v>0</v>
      </c>
      <c r="G59" s="20">
        <v>3.7535873835567002</v>
      </c>
      <c r="H59" s="20">
        <v>3.7535873835567002</v>
      </c>
    </row>
    <row r="60" spans="1:8" x14ac:dyDescent="0.3">
      <c r="A60" s="6">
        <v>15</v>
      </c>
      <c r="B60" s="6"/>
      <c r="C60" s="7" t="s">
        <v>61</v>
      </c>
      <c r="D60" s="20">
        <v>0</v>
      </c>
      <c r="E60" s="20">
        <v>0</v>
      </c>
      <c r="F60" s="20">
        <v>0</v>
      </c>
      <c r="G60" s="20">
        <v>7.3294282893405001</v>
      </c>
      <c r="H60" s="20">
        <v>7.3294282893405001</v>
      </c>
    </row>
    <row r="61" spans="1:8" ht="16.95" customHeight="1" x14ac:dyDescent="0.3">
      <c r="A61" s="6"/>
      <c r="B61" s="9"/>
      <c r="C61" s="9" t="s">
        <v>62</v>
      </c>
      <c r="D61" s="20">
        <v>116.56644691845</v>
      </c>
      <c r="E61" s="20">
        <v>2.0909186654575</v>
      </c>
      <c r="F61" s="20">
        <v>0</v>
      </c>
      <c r="G61" s="20">
        <v>294.91688198191002</v>
      </c>
      <c r="H61" s="20">
        <v>413.57424756581997</v>
      </c>
    </row>
    <row r="62" spans="1:8" ht="16.95" customHeight="1" x14ac:dyDescent="0.3">
      <c r="A62" s="6"/>
      <c r="B62" s="9"/>
      <c r="C62" s="9" t="s">
        <v>63</v>
      </c>
      <c r="D62" s="20">
        <v>4589.7991044790997</v>
      </c>
      <c r="E62" s="20">
        <v>82.202744928195997</v>
      </c>
      <c r="F62" s="20">
        <v>3052.011580112</v>
      </c>
      <c r="G62" s="20">
        <v>294.91688198191002</v>
      </c>
      <c r="H62" s="20">
        <v>8018.9303115011999</v>
      </c>
    </row>
    <row r="63" spans="1:8" ht="16.95" customHeight="1" x14ac:dyDescent="0.3">
      <c r="A63" s="6"/>
      <c r="B63" s="9"/>
      <c r="C63" s="9" t="s">
        <v>64</v>
      </c>
      <c r="D63" s="20"/>
      <c r="E63" s="20"/>
      <c r="F63" s="20"/>
      <c r="G63" s="20"/>
      <c r="H63" s="20"/>
    </row>
    <row r="64" spans="1:8" x14ac:dyDescent="0.3">
      <c r="A64" s="6"/>
      <c r="B64" s="6"/>
      <c r="C64" s="7"/>
      <c r="D64" s="20"/>
      <c r="E64" s="20"/>
      <c r="F64" s="20"/>
      <c r="G64" s="20"/>
      <c r="H64" s="20">
        <f>SUM(D64:G64)</f>
        <v>0</v>
      </c>
    </row>
    <row r="65" spans="1:8" ht="16.95" customHeight="1" x14ac:dyDescent="0.3">
      <c r="A65" s="6"/>
      <c r="B65" s="9"/>
      <c r="C65" s="9" t="s">
        <v>65</v>
      </c>
      <c r="D65" s="20">
        <f>SUM(D64:D64)</f>
        <v>0</v>
      </c>
      <c r="E65" s="20">
        <f>SUM(E64:E64)</f>
        <v>0</v>
      </c>
      <c r="F65" s="20">
        <f>SUM(F64:F64)</f>
        <v>0</v>
      </c>
      <c r="G65" s="20">
        <f>SUM(G64:G64)</f>
        <v>0</v>
      </c>
      <c r="H65" s="20">
        <f>SUM(D65:G65)</f>
        <v>0</v>
      </c>
    </row>
    <row r="66" spans="1:8" ht="16.95" customHeight="1" x14ac:dyDescent="0.3">
      <c r="A66" s="6"/>
      <c r="B66" s="9"/>
      <c r="C66" s="9" t="s">
        <v>66</v>
      </c>
      <c r="D66" s="20">
        <v>4589.7991044790997</v>
      </c>
      <c r="E66" s="20">
        <v>82.202744928195997</v>
      </c>
      <c r="F66" s="20">
        <v>3052.011580112</v>
      </c>
      <c r="G66" s="20">
        <v>294.91688198191002</v>
      </c>
      <c r="H66" s="20">
        <v>8018.9303115011999</v>
      </c>
    </row>
    <row r="67" spans="1:8" ht="153" customHeight="1" x14ac:dyDescent="0.3">
      <c r="A67" s="6"/>
      <c r="B67" s="9"/>
      <c r="C67" s="9" t="s">
        <v>67</v>
      </c>
      <c r="D67" s="20"/>
      <c r="E67" s="20"/>
      <c r="F67" s="20"/>
      <c r="G67" s="20"/>
      <c r="H67" s="20"/>
    </row>
    <row r="68" spans="1:8" x14ac:dyDescent="0.3">
      <c r="A68" s="6">
        <v>16</v>
      </c>
      <c r="B68" s="6" t="s">
        <v>68</v>
      </c>
      <c r="C68" s="7" t="s">
        <v>69</v>
      </c>
      <c r="D68" s="20">
        <v>0</v>
      </c>
      <c r="E68" s="20">
        <v>0</v>
      </c>
      <c r="F68" s="20">
        <v>0</v>
      </c>
      <c r="G68" s="20">
        <v>347.84342105262999</v>
      </c>
      <c r="H68" s="20">
        <v>347.84342105262999</v>
      </c>
    </row>
    <row r="69" spans="1:8" x14ac:dyDescent="0.3">
      <c r="A69" s="6">
        <v>17</v>
      </c>
      <c r="B69" s="6" t="s">
        <v>82</v>
      </c>
      <c r="C69" s="7" t="s">
        <v>84</v>
      </c>
      <c r="D69" s="20">
        <v>0</v>
      </c>
      <c r="E69" s="20">
        <v>0</v>
      </c>
      <c r="F69" s="20">
        <v>0</v>
      </c>
      <c r="G69" s="20">
        <v>21.023167503900002</v>
      </c>
      <c r="H69" s="20">
        <v>21.023167503900002</v>
      </c>
    </row>
    <row r="70" spans="1:8" x14ac:dyDescent="0.3">
      <c r="A70" s="6">
        <v>18</v>
      </c>
      <c r="B70" s="6" t="s">
        <v>83</v>
      </c>
      <c r="C70" s="7" t="s">
        <v>85</v>
      </c>
      <c r="D70" s="20">
        <v>0</v>
      </c>
      <c r="E70" s="20">
        <v>0</v>
      </c>
      <c r="F70" s="20">
        <v>0</v>
      </c>
      <c r="G70" s="20">
        <v>290.79491054445998</v>
      </c>
      <c r="H70" s="20">
        <v>290.79491054445998</v>
      </c>
    </row>
    <row r="71" spans="1:8" ht="16.95" customHeight="1" x14ac:dyDescent="0.3">
      <c r="A71" s="6"/>
      <c r="B71" s="9"/>
      <c r="C71" s="9" t="s">
        <v>81</v>
      </c>
      <c r="D71" s="20">
        <v>0</v>
      </c>
      <c r="E71" s="20">
        <v>0</v>
      </c>
      <c r="F71" s="20">
        <v>0</v>
      </c>
      <c r="G71" s="20">
        <v>659.66149910099</v>
      </c>
      <c r="H71" s="20">
        <v>659.66149910099</v>
      </c>
    </row>
    <row r="72" spans="1:8" ht="16.95" customHeight="1" x14ac:dyDescent="0.3">
      <c r="A72" s="6"/>
      <c r="B72" s="9"/>
      <c r="C72" s="9" t="s">
        <v>80</v>
      </c>
      <c r="D72" s="20">
        <v>4589.7991044790997</v>
      </c>
      <c r="E72" s="20">
        <v>82.202744928195997</v>
      </c>
      <c r="F72" s="20">
        <v>3052.011580112</v>
      </c>
      <c r="G72" s="20">
        <v>954.57838108290002</v>
      </c>
      <c r="H72" s="20">
        <v>8678.5918106022</v>
      </c>
    </row>
    <row r="73" spans="1:8" ht="16.95" customHeight="1" x14ac:dyDescent="0.3">
      <c r="A73" s="6"/>
      <c r="B73" s="9"/>
      <c r="C73" s="9" t="s">
        <v>79</v>
      </c>
      <c r="D73" s="20"/>
      <c r="E73" s="20"/>
      <c r="F73" s="20"/>
      <c r="G73" s="20"/>
      <c r="H73" s="20"/>
    </row>
    <row r="74" spans="1:8" ht="34.200000000000003" customHeight="1" x14ac:dyDescent="0.3">
      <c r="A74" s="6">
        <v>19</v>
      </c>
      <c r="B74" s="6" t="s">
        <v>78</v>
      </c>
      <c r="C74" s="7" t="s">
        <v>77</v>
      </c>
      <c r="D74" s="20">
        <f>D72 * 3%</f>
        <v>137.69397313437298</v>
      </c>
      <c r="E74" s="20">
        <f>E72 * 3%</f>
        <v>2.4660823478458798</v>
      </c>
      <c r="F74" s="20">
        <f>F72 * 3%</f>
        <v>91.560347403359998</v>
      </c>
      <c r="G74" s="20">
        <f>G72 * 3%</f>
        <v>28.637351432486998</v>
      </c>
      <c r="H74" s="20">
        <f>SUM(D74:G74)</f>
        <v>260.35775431806587</v>
      </c>
    </row>
    <row r="75" spans="1:8" ht="16.95" customHeight="1" x14ac:dyDescent="0.3">
      <c r="A75" s="6"/>
      <c r="B75" s="9"/>
      <c r="C75" s="9" t="s">
        <v>76</v>
      </c>
      <c r="D75" s="20">
        <f>D74</f>
        <v>137.69397313437298</v>
      </c>
      <c r="E75" s="20">
        <f>E74</f>
        <v>2.4660823478458798</v>
      </c>
      <c r="F75" s="20">
        <f>F74</f>
        <v>91.560347403359998</v>
      </c>
      <c r="G75" s="20">
        <f>G74</f>
        <v>28.637351432486998</v>
      </c>
      <c r="H75" s="20">
        <f>SUM(D75:G75)</f>
        <v>260.35775431806587</v>
      </c>
    </row>
    <row r="76" spans="1:8" ht="16.95" customHeight="1" x14ac:dyDescent="0.3">
      <c r="A76" s="6"/>
      <c r="B76" s="9"/>
      <c r="C76" s="9" t="s">
        <v>75</v>
      </c>
      <c r="D76" s="20">
        <f>D75 + D72</f>
        <v>4727.4930776134725</v>
      </c>
      <c r="E76" s="20">
        <f>E75 + E72</f>
        <v>84.668827276041881</v>
      </c>
      <c r="F76" s="20">
        <f>F75 + F72</f>
        <v>3143.5719275153601</v>
      </c>
      <c r="G76" s="20">
        <f>G75 + G72</f>
        <v>983.215732515387</v>
      </c>
      <c r="H76" s="20">
        <f>SUM(D76:G76)</f>
        <v>8938.9495649202618</v>
      </c>
    </row>
    <row r="77" spans="1:8" ht="16.95" customHeight="1" x14ac:dyDescent="0.3">
      <c r="A77" s="6"/>
      <c r="B77" s="9"/>
      <c r="C77" s="9" t="s">
        <v>74</v>
      </c>
      <c r="D77" s="20"/>
      <c r="E77" s="20"/>
      <c r="F77" s="20"/>
      <c r="G77" s="20"/>
      <c r="H77" s="20"/>
    </row>
    <row r="78" spans="1:8" ht="16.95" customHeight="1" x14ac:dyDescent="0.3">
      <c r="A78" s="6">
        <v>20</v>
      </c>
      <c r="B78" s="6" t="s">
        <v>73</v>
      </c>
      <c r="C78" s="7" t="s">
        <v>72</v>
      </c>
      <c r="D78" s="20">
        <f>D76 * 20%</f>
        <v>945.49861552269454</v>
      </c>
      <c r="E78" s="20">
        <f>E76 * 20%</f>
        <v>16.933765455208377</v>
      </c>
      <c r="F78" s="20">
        <f>F76 * 20%</f>
        <v>628.71438550307209</v>
      </c>
      <c r="G78" s="20">
        <f>G76 * 20%</f>
        <v>196.64314650307742</v>
      </c>
      <c r="H78" s="20">
        <f>SUM(D78:G78)</f>
        <v>1787.7899129840523</v>
      </c>
    </row>
    <row r="79" spans="1:8" ht="16.95" customHeight="1" x14ac:dyDescent="0.3">
      <c r="A79" s="6"/>
      <c r="B79" s="9"/>
      <c r="C79" s="9" t="s">
        <v>71</v>
      </c>
      <c r="D79" s="20">
        <f>D78</f>
        <v>945.49861552269454</v>
      </c>
      <c r="E79" s="20">
        <f>E78</f>
        <v>16.933765455208377</v>
      </c>
      <c r="F79" s="20">
        <f>F78</f>
        <v>628.71438550307209</v>
      </c>
      <c r="G79" s="20">
        <f>G78</f>
        <v>196.64314650307742</v>
      </c>
      <c r="H79" s="20">
        <f>SUM(D79:G79)</f>
        <v>1787.7899129840523</v>
      </c>
    </row>
    <row r="80" spans="1:8" ht="16.95" customHeight="1" x14ac:dyDescent="0.3">
      <c r="A80" s="6"/>
      <c r="B80" s="9"/>
      <c r="C80" s="9" t="s">
        <v>70</v>
      </c>
      <c r="D80" s="20">
        <f>D79 + D76</f>
        <v>5672.9916931361668</v>
      </c>
      <c r="E80" s="20">
        <f>E79 + E76</f>
        <v>101.60259273125025</v>
      </c>
      <c r="F80" s="20">
        <f>F79 + F76</f>
        <v>3772.2863130184323</v>
      </c>
      <c r="G80" s="20">
        <f>G79 + G76</f>
        <v>1179.8588790184644</v>
      </c>
      <c r="H80" s="20">
        <f>SUM(D80:G80)</f>
        <v>10726.739477904313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7" t="s">
        <v>177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90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92</v>
      </c>
      <c r="D13" s="19">
        <v>356.25</v>
      </c>
      <c r="E13" s="19">
        <v>31.1</v>
      </c>
      <c r="F13" s="19">
        <v>0</v>
      </c>
      <c r="G13" s="19">
        <v>0</v>
      </c>
      <c r="H13" s="19">
        <v>387.35</v>
      </c>
      <c r="J13" s="5"/>
    </row>
    <row r="14" spans="1:14" ht="16.95" customHeight="1" x14ac:dyDescent="0.3">
      <c r="A14" s="6"/>
      <c r="B14" s="9"/>
      <c r="C14" s="9" t="s">
        <v>93</v>
      </c>
      <c r="D14" s="19">
        <v>356.25</v>
      </c>
      <c r="E14" s="19">
        <v>31.1</v>
      </c>
      <c r="F14" s="19">
        <v>0</v>
      </c>
      <c r="G14" s="19">
        <v>0</v>
      </c>
      <c r="H14" s="19">
        <v>387.35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7" t="s">
        <v>178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69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90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69</v>
      </c>
      <c r="D13" s="19">
        <v>0</v>
      </c>
      <c r="E13" s="19">
        <v>0</v>
      </c>
      <c r="F13" s="19">
        <v>0</v>
      </c>
      <c r="G13" s="19">
        <v>44.475000000000001</v>
      </c>
      <c r="H13" s="19">
        <v>44.475000000000001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44.475000000000001</v>
      </c>
      <c r="H14" s="19">
        <v>44.475000000000001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7" t="s">
        <v>179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89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90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92</v>
      </c>
      <c r="D13" s="19">
        <v>2598.9387850847002</v>
      </c>
      <c r="E13" s="19">
        <v>43.183883094226999</v>
      </c>
      <c r="F13" s="19">
        <v>0</v>
      </c>
      <c r="G13" s="19">
        <v>0</v>
      </c>
      <c r="H13" s="19">
        <v>2642.1226681789999</v>
      </c>
      <c r="J13" s="5"/>
    </row>
    <row r="14" spans="1:14" ht="16.95" customHeight="1" x14ac:dyDescent="0.3">
      <c r="A14" s="6"/>
      <c r="B14" s="9"/>
      <c r="C14" s="9" t="s">
        <v>93</v>
      </c>
      <c r="D14" s="19">
        <v>2598.9387850847002</v>
      </c>
      <c r="E14" s="19">
        <v>43.183883094226999</v>
      </c>
      <c r="F14" s="19">
        <v>0</v>
      </c>
      <c r="G14" s="19">
        <v>0</v>
      </c>
      <c r="H14" s="19">
        <v>2642.1226681789999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7" t="s">
        <v>180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53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90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53</v>
      </c>
      <c r="D13" s="19">
        <v>0</v>
      </c>
      <c r="E13" s="19">
        <v>0</v>
      </c>
      <c r="F13" s="19">
        <v>0</v>
      </c>
      <c r="G13" s="19">
        <v>30.599829661301001</v>
      </c>
      <c r="H13" s="19">
        <v>30.599829661301001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30.599829661301001</v>
      </c>
      <c r="H14" s="19">
        <v>30.599829661301001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7" t="s">
        <v>181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69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90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69</v>
      </c>
      <c r="D13" s="19">
        <v>0</v>
      </c>
      <c r="E13" s="19">
        <v>0</v>
      </c>
      <c r="F13" s="19">
        <v>0</v>
      </c>
      <c r="G13" s="19">
        <v>303.36842105263003</v>
      </c>
      <c r="H13" s="19">
        <v>303.36842105263003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303.36842105263003</v>
      </c>
      <c r="H14" s="19">
        <v>303.36842105263003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7" t="s">
        <v>182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89</v>
      </c>
      <c r="C7" s="29" t="s">
        <v>99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90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27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93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86</v>
      </c>
    </row>
    <row r="2" spans="1:14" ht="45.75" customHeight="1" x14ac:dyDescent="0.3">
      <c r="A2" s="1"/>
      <c r="B2" s="1" t="s">
        <v>87</v>
      </c>
      <c r="C2" s="87" t="s">
        <v>183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89</v>
      </c>
      <c r="C7" s="29" t="s">
        <v>102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90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103</v>
      </c>
      <c r="C13" s="25" t="s">
        <v>102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93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525-02-01</vt:lpstr>
      <vt:lpstr>ОСР 525-12-01</vt:lpstr>
      <vt:lpstr>ОСР 525-02-01(1)</vt:lpstr>
      <vt:lpstr>ОСР 525-09-01</vt:lpstr>
      <vt:lpstr>ОСР 525-12-01(1)</vt:lpstr>
      <vt:lpstr>ОСР 556-02-01</vt:lpstr>
      <vt:lpstr>ОСР 556-12-01</vt:lpstr>
      <vt:lpstr>ОСР 553-02-01</vt:lpstr>
      <vt:lpstr>ОСР 553-09-01</vt:lpstr>
      <vt:lpstr>ОСР 553-12-01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2025-11-17T09:54:24Z</dcterms:modified>
</cp:coreProperties>
</file>